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utu.fi\Verkkolevyt\TSE-Porin_yksikkö\ULKOINEN_RAHOITUS\HANKKEET\_Päättyneet\MALAMA EAKR 052023\A0_MALAMA-tulokset\"/>
    </mc:Choice>
  </mc:AlternateContent>
  <xr:revisionPtr revIDLastSave="0" documentId="8_{B595F5BD-A629-42FE-9120-581459849872}" xr6:coauthVersionLast="47" xr6:coauthVersionMax="47" xr10:uidLastSave="{00000000-0000-0000-0000-000000000000}"/>
  <bookViews>
    <workbookView xWindow="28680" yWindow="360" windowWidth="25440" windowHeight="15390" xr2:uid="{53632348-6480-4DD9-B827-C7427C2F00F1}"/>
  </bookViews>
  <sheets>
    <sheet name="Kustannusanalyy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" l="1"/>
  <c r="D59" i="1"/>
  <c r="D68" i="1" l="1"/>
  <c r="D11" i="1"/>
  <c r="D84" i="1"/>
  <c r="D86" i="1"/>
  <c r="D85" i="1"/>
  <c r="D69" i="1"/>
  <c r="D65" i="1"/>
  <c r="D64" i="1"/>
  <c r="D63" i="1"/>
  <c r="D62" i="1"/>
  <c r="D61" i="1"/>
  <c r="D51" i="1"/>
  <c r="D50" i="1"/>
  <c r="D52" i="1" s="1"/>
  <c r="D47" i="1"/>
  <c r="D46" i="1"/>
  <c r="D45" i="1"/>
  <c r="D44" i="1"/>
  <c r="D43" i="1"/>
  <c r="D42" i="1"/>
  <c r="D39" i="1"/>
  <c r="D38" i="1"/>
  <c r="D37" i="1"/>
  <c r="D36" i="1"/>
  <c r="D35" i="1"/>
  <c r="D34" i="1"/>
  <c r="D31" i="1"/>
  <c r="D32" i="1" s="1"/>
  <c r="D28" i="1"/>
  <c r="D29" i="1" s="1"/>
  <c r="D17" i="1"/>
  <c r="D15" i="1"/>
  <c r="D16" i="1"/>
  <c r="D18" i="1"/>
  <c r="D19" i="1"/>
  <c r="D20" i="1"/>
  <c r="D21" i="1"/>
  <c r="D22" i="1"/>
  <c r="D70" i="1" l="1"/>
  <c r="D48" i="1"/>
  <c r="D40" i="1"/>
  <c r="D87" i="1"/>
  <c r="D88" i="1" s="1"/>
  <c r="H105" i="1" s="1"/>
  <c r="K105" i="1"/>
  <c r="D66" i="1"/>
  <c r="D71" i="1"/>
  <c r="D14" i="1"/>
  <c r="D12" i="1"/>
  <c r="I106" i="1" l="1"/>
  <c r="M106" i="1"/>
  <c r="D105" i="1"/>
  <c r="L105" i="1"/>
  <c r="E105" i="1"/>
  <c r="M105" i="1"/>
  <c r="I105" i="1"/>
  <c r="F105" i="1"/>
  <c r="J105" i="1"/>
  <c r="G105" i="1"/>
  <c r="C105" i="1"/>
  <c r="E106" i="1"/>
  <c r="C106" i="1"/>
  <c r="C107" i="1" s="1"/>
  <c r="C108" i="1" s="1"/>
  <c r="D106" i="1"/>
  <c r="F106" i="1"/>
  <c r="L106" i="1"/>
  <c r="K106" i="1"/>
  <c r="K107" i="1" s="1"/>
  <c r="K108" i="1" s="1"/>
  <c r="J106" i="1"/>
  <c r="H106" i="1"/>
  <c r="H107" i="1" s="1"/>
  <c r="H108" i="1" s="1"/>
  <c r="G106" i="1"/>
  <c r="D13" i="1"/>
  <c r="L107" i="1" l="1"/>
  <c r="L108" i="1" s="1"/>
  <c r="M107" i="1"/>
  <c r="M108" i="1" s="1"/>
  <c r="I107" i="1"/>
  <c r="I108" i="1" s="1"/>
  <c r="D107" i="1"/>
  <c r="D108" i="1" s="1"/>
  <c r="G107" i="1"/>
  <c r="G108" i="1" s="1"/>
  <c r="E107" i="1"/>
  <c r="E108" i="1" s="1"/>
  <c r="F107" i="1"/>
  <c r="F108" i="1" s="1"/>
  <c r="J107" i="1"/>
  <c r="J108" i="1" s="1"/>
  <c r="D23" i="1"/>
  <c r="D24" i="1" s="1"/>
  <c r="B98" i="1" s="1"/>
  <c r="B104" i="1" s="1"/>
  <c r="B107" i="1" s="1"/>
  <c r="B110" i="1" l="1"/>
  <c r="B111" i="1" l="1"/>
</calcChain>
</file>

<file path=xl/sharedStrings.xml><?xml version="1.0" encoding="utf-8"?>
<sst xmlns="http://schemas.openxmlformats.org/spreadsheetml/2006/main" count="144" uniqueCount="105">
  <si>
    <t>Muuttuva tieto</t>
  </si>
  <si>
    <t>Hinta</t>
  </si>
  <si>
    <t>Summa</t>
  </si>
  <si>
    <t>Kappalemäärä</t>
  </si>
  <si>
    <t>Euroa</t>
  </si>
  <si>
    <t>Laitteiston hankinta</t>
  </si>
  <si>
    <t>Koulutus</t>
  </si>
  <si>
    <t>Euroa/kappale</t>
  </si>
  <si>
    <t>Työhanskat</t>
  </si>
  <si>
    <t>Kappalemäärä/vuosi</t>
  </si>
  <si>
    <t>Optiikan suojalasi</t>
  </si>
  <si>
    <t>Tuotot</t>
  </si>
  <si>
    <t>Palkat, sis. henkilösivukulut</t>
  </si>
  <si>
    <t>KUSTANNUKSET</t>
  </si>
  <si>
    <t>INVESTOINNIN HANKINTAMENO</t>
  </si>
  <si>
    <t>Tuotteen käyttöikä (vuosi)</t>
  </si>
  <si>
    <t>VUOSITUOTOT</t>
  </si>
  <si>
    <t>Euroa /h</t>
  </si>
  <si>
    <t>IRR</t>
  </si>
  <si>
    <t>Tunnit per vuosi</t>
  </si>
  <si>
    <t xml:space="preserve">Investoidun laitteen hankintameno </t>
  </si>
  <si>
    <t>Tuottovaatimus prosentteina</t>
  </si>
  <si>
    <t>Palkka/kk</t>
  </si>
  <si>
    <t>Kuukaudet</t>
  </si>
  <si>
    <t>Asennus</t>
  </si>
  <si>
    <t>Muut</t>
  </si>
  <si>
    <t>Jatkuva koulutus (esim. sertifikaatit)</t>
  </si>
  <si>
    <t>Optiikan linssi</t>
  </si>
  <si>
    <t>Markkinointi, myynti, laskutus</t>
  </si>
  <si>
    <t>Hallirakennus (vuokra)</t>
  </si>
  <si>
    <t xml:space="preserve">Paketti-auton leasing-kustannus </t>
  </si>
  <si>
    <t xml:space="preserve">Lämpö, vesi, kiinteistönhuolto </t>
  </si>
  <si>
    <t>Rakennukset</t>
  </si>
  <si>
    <t>Automaatio/työasemat linjastoon, robotiikka</t>
  </si>
  <si>
    <t>Arvo</t>
  </si>
  <si>
    <t>Investoinnin hankintameno</t>
  </si>
  <si>
    <t>Diskontattu nettotuotto</t>
  </si>
  <si>
    <t>Nettotuotto/vuosi</t>
  </si>
  <si>
    <t xml:space="preserve">Polttoainekulut/sähkönkulutus </t>
  </si>
  <si>
    <t>Paketti-auto</t>
  </si>
  <si>
    <t xml:space="preserve">Suodattimien vaihto </t>
  </si>
  <si>
    <t>Vuosihuolto ja vesijäähdyttimen kylmäkonehuolto</t>
  </si>
  <si>
    <t>Euroa/kW</t>
  </si>
  <si>
    <t xml:space="preserve">Suojalasit </t>
  </si>
  <si>
    <t>Optiikka (säteen liikuttamiseen laitteesta työpisteeseen)</t>
  </si>
  <si>
    <t>Suojahaalari</t>
  </si>
  <si>
    <t>Kuulosuojain</t>
  </si>
  <si>
    <t>Laserlaite</t>
  </si>
  <si>
    <t>Stand-by tilan sähkönkulutus</t>
  </si>
  <si>
    <t xml:space="preserve">Suojamateriaalien uusiminen </t>
  </si>
  <si>
    <t>Imuri HEPA-suodattimilla/kärynpoistoimuri</t>
  </si>
  <si>
    <t>Paineilmakompressori</t>
  </si>
  <si>
    <t>Tulityövarustus (esim. palosammuttimet)</t>
  </si>
  <si>
    <t>Palvelut a)</t>
  </si>
  <si>
    <t>Palvelut b)</t>
  </si>
  <si>
    <t>Muut palvelut ja tuotot</t>
  </si>
  <si>
    <t>Aluesuojaus</t>
  </si>
  <si>
    <t>kW/vuosi</t>
  </si>
  <si>
    <t>Yhteensä</t>
  </si>
  <si>
    <t>Laserverhot</t>
  </si>
  <si>
    <t xml:space="preserve">Laiterikot </t>
  </si>
  <si>
    <t>Raitisilmamaski</t>
  </si>
  <si>
    <t>5.vuosi/10.vuosi</t>
  </si>
  <si>
    <t>2 vuoden välein</t>
  </si>
  <si>
    <t>Muut suojaukset, kuten raitisilmamaski</t>
  </si>
  <si>
    <t>Hengityssuojain</t>
  </si>
  <si>
    <t>YKSITTÄISET VUOSIKUSTANNUKSET</t>
  </si>
  <si>
    <t>Muut matkakustannukset (esim. päivärahat)</t>
  </si>
  <si>
    <t>Jätteenkäsittely (esim. suodattimet)</t>
  </si>
  <si>
    <t>Kiinteistövakuutukset, liikenne-/kaskovakuutus ym.</t>
  </si>
  <si>
    <t>NPV = Nettonykyarvo</t>
  </si>
  <si>
    <t>Optiikan vaihto/huolto</t>
  </si>
  <si>
    <t>3 vuoden välein</t>
  </si>
  <si>
    <t xml:space="preserve">Myyntituotot </t>
  </si>
  <si>
    <t>HANKINTAMENOJEN KUSTANNUKSET</t>
  </si>
  <si>
    <t>Energiankulutus</t>
  </si>
  <si>
    <t>Kustannukset</t>
  </si>
  <si>
    <t xml:space="preserve">Viitekehyksen/laskentamallin tarkoituksena on toimia yksinkertaistettuna, mukautettavana laskentapohjana. </t>
  </si>
  <si>
    <t xml:space="preserve">Viitekehyksen/laskentamallin tiedot ovat indikatiivisia. </t>
  </si>
  <si>
    <t>Käyttäjä on vastuussa viitekehyksen/laskentapohjan käytöstä ja sisällön tulkinnasta.</t>
  </si>
  <si>
    <t>Liite 1: Laskentamalli</t>
  </si>
  <si>
    <t>KOKONAISKUSTANNUKSET</t>
  </si>
  <si>
    <t>Yleishallinnon kustannukset</t>
  </si>
  <si>
    <t>Kiinteistö- ja ajoneuvokustannukset ja vakuutukset</t>
  </si>
  <si>
    <t>Kuljetus- ja matkakustannukset</t>
  </si>
  <si>
    <t>Jätteenkäsittely</t>
  </si>
  <si>
    <t>Laitekustannukset</t>
  </si>
  <si>
    <t>Materiaalit suojaukseen</t>
  </si>
  <si>
    <t>Sähkönkulutus</t>
  </si>
  <si>
    <t>Laserpuhdistus ja muut palkat</t>
  </si>
  <si>
    <t>TUOTOT</t>
  </si>
  <si>
    <t>Luku siirtyy kannattavuuslaskelman hankintamenoon.</t>
  </si>
  <si>
    <t>Luku siirtyy kannattavuuslaskelman kustannuksiin.</t>
  </si>
  <si>
    <t>Luku siirtyy kannattavuuslaskelman tuottoihin.</t>
  </si>
  <si>
    <t>MALAMA-hanke: Laserpuhdistuksen elinkaarta koskeva kustannusanalyysi ja investoinnin kannattavuuden laskentamalli</t>
  </si>
  <si>
    <t>Laitevakuutus (kuljetettaessa asiakkaan tiloihin)</t>
  </si>
  <si>
    <t xml:space="preserve">Investoidun laitteen jäännösarvo </t>
  </si>
  <si>
    <t>Siirrä luku alla olevan taulukon viimeisen vuoden kustannuksiin tai tuottoihin jäännösarvosta riippuen.</t>
  </si>
  <si>
    <t>Kustannus ei ole automaattisesti mukana kannattavuuslaskelmassa: toteutuessa summa tulee lisätä ko. vuoden kohdalle.</t>
  </si>
  <si>
    <t>INVESTOINNIN KANNATTAVUUDEN LASKENTAMALLI</t>
  </si>
  <si>
    <t xml:space="preserve">vuosikohtaisesti, laskentamallia kaavoineen tulee päivittää (kts. Liite 2 MALAMA Esimerkkilaskelma). </t>
  </si>
  <si>
    <t>Syötä tuottovaatimus lukuna soluun (ei prosenttina).</t>
  </si>
  <si>
    <t>Syötä koko vuoden summa soluun.</t>
  </si>
  <si>
    <t xml:space="preserve">Ohje: Yksinkertaisuuden vuoksi mallissa on käytetty pääosin samoja keskimääräisiä lukuja kaikille vuosille riippumatta esimerkiksi kapasiteetista. Keskimääräiset kustannukset ja tuotot per yksi vuosi syötetään taulukkoon kohtiin </t>
  </si>
  <si>
    <t xml:space="preserve">investoinnin hankintameno, kustannukset ja vuosituotot sekä yksittäiset vuosikustannukset. Hankintameno, kustannukset ja tuotot siirtyvät investoinnin kannattavuuden laskentamalliin. Mikäli kustannuksia ja tuottoja haluaa laskea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</si>
</sst>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CF0F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1" fillId="5" borderId="6" xfId="0" applyFont="1" applyFill="1" applyBorder="1"/>
    <xf numFmtId="3" fontId="1" fillId="5" borderId="5" xfId="0" applyNumberFormat="1" applyFont="1" applyFill="1" applyBorder="1"/>
    <xf numFmtId="0" fontId="0" fillId="3" borderId="10" xfId="0" applyFill="1" applyBorder="1" applyAlignment="1">
      <alignment horizontal="left" indent="3"/>
    </xf>
    <xf numFmtId="3" fontId="0" fillId="3" borderId="10" xfId="0" applyNumberFormat="1" applyFill="1" applyBorder="1"/>
    <xf numFmtId="0" fontId="0" fillId="3" borderId="10" xfId="0" applyFont="1" applyFill="1" applyBorder="1" applyAlignment="1">
      <alignment horizontal="left" indent="3"/>
    </xf>
    <xf numFmtId="0" fontId="2" fillId="4" borderId="10" xfId="0" applyFont="1" applyFill="1" applyBorder="1"/>
    <xf numFmtId="0" fontId="0" fillId="3" borderId="5" xfId="0" applyFill="1" applyBorder="1"/>
    <xf numFmtId="3" fontId="0" fillId="3" borderId="6" xfId="0" applyNumberFormat="1" applyFill="1" applyBorder="1"/>
    <xf numFmtId="0" fontId="0" fillId="3" borderId="12" xfId="0" applyFill="1" applyBorder="1"/>
    <xf numFmtId="0" fontId="5" fillId="0" borderId="0" xfId="0" applyFont="1"/>
    <xf numFmtId="0" fontId="1" fillId="4" borderId="10" xfId="0" applyFont="1" applyFill="1" applyBorder="1"/>
    <xf numFmtId="0" fontId="0" fillId="3" borderId="13" xfId="0" applyFill="1" applyBorder="1" applyAlignment="1">
      <alignment horizontal="left" indent="3"/>
    </xf>
    <xf numFmtId="0" fontId="6" fillId="3" borderId="13" xfId="0" applyFont="1" applyFill="1" applyBorder="1" applyAlignment="1">
      <alignment horizontal="left" indent="3"/>
    </xf>
    <xf numFmtId="0" fontId="7" fillId="0" borderId="0" xfId="0" applyFont="1"/>
    <xf numFmtId="0" fontId="8" fillId="0" borderId="0" xfId="0" applyFont="1"/>
    <xf numFmtId="3" fontId="6" fillId="3" borderId="10" xfId="0" applyNumberFormat="1" applyFont="1" applyFill="1" applyBorder="1"/>
    <xf numFmtId="0" fontId="1" fillId="7" borderId="0" xfId="0" applyFont="1" applyFill="1"/>
    <xf numFmtId="0" fontId="1" fillId="4" borderId="6" xfId="0" applyFont="1" applyFill="1" applyBorder="1"/>
    <xf numFmtId="3" fontId="1" fillId="4" borderId="5" xfId="0" applyNumberFormat="1" applyFont="1" applyFill="1" applyBorder="1"/>
    <xf numFmtId="0" fontId="0" fillId="6" borderId="0" xfId="0" applyFill="1"/>
    <xf numFmtId="0" fontId="1" fillId="6" borderId="0" xfId="0" applyFont="1" applyFill="1"/>
    <xf numFmtId="0" fontId="3" fillId="6" borderId="0" xfId="0" applyFont="1" applyFill="1"/>
    <xf numFmtId="0" fontId="0" fillId="3" borderId="6" xfId="0" applyFill="1" applyBorder="1" applyAlignment="1">
      <alignment horizontal="left" indent="3"/>
    </xf>
    <xf numFmtId="0" fontId="2" fillId="4" borderId="6" xfId="0" applyFont="1" applyFill="1" applyBorder="1"/>
    <xf numFmtId="0" fontId="0" fillId="3" borderId="11" xfId="0" applyFill="1" applyBorder="1" applyAlignment="1">
      <alignment horizontal="left" indent="3"/>
    </xf>
    <xf numFmtId="0" fontId="0" fillId="3" borderId="6" xfId="0" applyFont="1" applyFill="1" applyBorder="1" applyAlignment="1">
      <alignment horizontal="left" indent="3"/>
    </xf>
    <xf numFmtId="3" fontId="0" fillId="3" borderId="10" xfId="0" applyNumberFormat="1" applyFill="1" applyBorder="1" applyAlignment="1">
      <alignment horizontal="right"/>
    </xf>
    <xf numFmtId="3" fontId="1" fillId="8" borderId="5" xfId="0" applyNumberFormat="1" applyFont="1" applyFill="1" applyBorder="1" applyAlignment="1">
      <alignment horizontal="right" wrapText="1"/>
    </xf>
    <xf numFmtId="0" fontId="1" fillId="10" borderId="1" xfId="0" applyFont="1" applyFill="1" applyBorder="1"/>
    <xf numFmtId="3" fontId="0" fillId="3" borderId="10" xfId="0" applyNumberFormat="1" applyFont="1" applyFill="1" applyBorder="1"/>
    <xf numFmtId="0" fontId="0" fillId="3" borderId="3" xfId="0" applyFill="1" applyBorder="1" applyAlignment="1">
      <alignment horizontal="left" indent="3"/>
    </xf>
    <xf numFmtId="0" fontId="9" fillId="6" borderId="0" xfId="0" applyFont="1" applyFill="1"/>
    <xf numFmtId="0" fontId="6" fillId="3" borderId="10" xfId="0" applyFont="1" applyFill="1" applyBorder="1" applyAlignment="1">
      <alignment horizontal="left" indent="3"/>
    </xf>
    <xf numFmtId="3" fontId="0" fillId="0" borderId="0" xfId="0" applyNumberFormat="1"/>
    <xf numFmtId="3" fontId="0" fillId="6" borderId="0" xfId="0" applyNumberFormat="1" applyFill="1"/>
    <xf numFmtId="3" fontId="1" fillId="9" borderId="5" xfId="0" applyNumberFormat="1" applyFont="1" applyFill="1" applyBorder="1" applyAlignment="1">
      <alignment vertical="top"/>
    </xf>
    <xf numFmtId="3" fontId="1" fillId="10" borderId="1" xfId="0" applyNumberFormat="1" applyFont="1" applyFill="1" applyBorder="1"/>
    <xf numFmtId="3" fontId="1" fillId="10" borderId="10" xfId="0" applyNumberFormat="1" applyFont="1" applyFill="1" applyBorder="1"/>
    <xf numFmtId="3" fontId="6" fillId="3" borderId="10" xfId="0" applyNumberFormat="1" applyFont="1" applyFill="1" applyBorder="1" applyAlignment="1">
      <alignment horizontal="right"/>
    </xf>
    <xf numFmtId="3" fontId="6" fillId="0" borderId="10" xfId="0" applyNumberFormat="1" applyFont="1" applyBorder="1"/>
    <xf numFmtId="3" fontId="0" fillId="3" borderId="9" xfId="0" applyNumberFormat="1" applyFill="1" applyBorder="1"/>
    <xf numFmtId="3" fontId="1" fillId="4" borderId="4" xfId="0" applyNumberFormat="1" applyFont="1" applyFill="1" applyBorder="1"/>
    <xf numFmtId="3" fontId="1" fillId="9" borderId="8" xfId="0" applyNumberFormat="1" applyFont="1" applyFill="1" applyBorder="1" applyAlignment="1">
      <alignment vertical="top"/>
    </xf>
    <xf numFmtId="3" fontId="1" fillId="4" borderId="10" xfId="0" applyNumberFormat="1" applyFont="1" applyFill="1" applyBorder="1"/>
    <xf numFmtId="3" fontId="1" fillId="8" borderId="6" xfId="0" applyNumberFormat="1" applyFont="1" applyFill="1" applyBorder="1"/>
    <xf numFmtId="3" fontId="1" fillId="8" borderId="4" xfId="0" applyNumberFormat="1" applyFont="1" applyFill="1" applyBorder="1"/>
    <xf numFmtId="3" fontId="1" fillId="8" borderId="5" xfId="0" applyNumberFormat="1" applyFont="1" applyFill="1" applyBorder="1"/>
    <xf numFmtId="3" fontId="1" fillId="4" borderId="0" xfId="0" applyNumberFormat="1" applyFont="1" applyFill="1"/>
    <xf numFmtId="3" fontId="0" fillId="0" borderId="10" xfId="0" applyNumberFormat="1" applyBorder="1"/>
    <xf numFmtId="3" fontId="1" fillId="8" borderId="3" xfId="0" applyNumberFormat="1" applyFont="1" applyFill="1" applyBorder="1" applyAlignment="1">
      <alignment horizontal="left" wrapText="1"/>
    </xf>
    <xf numFmtId="3" fontId="1" fillId="8" borderId="7" xfId="0" applyNumberFormat="1" applyFont="1" applyFill="1" applyBorder="1" applyAlignment="1">
      <alignment horizontal="right" wrapText="1"/>
    </xf>
    <xf numFmtId="3" fontId="1" fillId="8" borderId="8" xfId="0" applyNumberFormat="1" applyFont="1" applyFill="1" applyBorder="1" applyAlignment="1">
      <alignment horizontal="right" wrapText="1"/>
    </xf>
    <xf numFmtId="3" fontId="6" fillId="3" borderId="10" xfId="0" applyNumberFormat="1" applyFont="1" applyFill="1" applyBorder="1" applyAlignment="1"/>
    <xf numFmtId="3" fontId="0" fillId="3" borderId="10" xfId="0" applyNumberFormat="1" applyFont="1" applyFill="1" applyBorder="1" applyAlignment="1"/>
    <xf numFmtId="3" fontId="1" fillId="4" borderId="13" xfId="0" applyNumberFormat="1" applyFont="1" applyFill="1" applyBorder="1"/>
    <xf numFmtId="3" fontId="1" fillId="8" borderId="2" xfId="0" applyNumberFormat="1" applyFont="1" applyFill="1" applyBorder="1" applyAlignment="1">
      <alignment horizontal="right" wrapText="1"/>
    </xf>
    <xf numFmtId="3" fontId="1" fillId="4" borderId="10" xfId="0" applyNumberFormat="1" applyFont="1" applyFill="1" applyBorder="1" applyAlignment="1">
      <alignment horizontal="left" wrapText="1"/>
    </xf>
    <xf numFmtId="3" fontId="1" fillId="8" borderId="10" xfId="0" applyNumberFormat="1" applyFont="1" applyFill="1" applyBorder="1" applyAlignment="1">
      <alignment horizontal="right" wrapText="1"/>
    </xf>
    <xf numFmtId="3" fontId="0" fillId="3" borderId="10" xfId="0" applyNumberFormat="1" applyFill="1" applyBorder="1" applyAlignment="1"/>
    <xf numFmtId="3" fontId="0" fillId="3" borderId="10" xfId="0" applyNumberFormat="1" applyFont="1" applyFill="1" applyBorder="1" applyAlignment="1">
      <alignment horizontal="left" indent="3"/>
    </xf>
    <xf numFmtId="3" fontId="1" fillId="5" borderId="4" xfId="0" applyNumberFormat="1" applyFont="1" applyFill="1" applyBorder="1"/>
    <xf numFmtId="3" fontId="1" fillId="7" borderId="0" xfId="0" applyNumberFormat="1" applyFont="1" applyFill="1"/>
    <xf numFmtId="3" fontId="3" fillId="6" borderId="0" xfId="0" applyNumberFormat="1" applyFont="1" applyFill="1"/>
    <xf numFmtId="3" fontId="0" fillId="3" borderId="11" xfId="0" applyNumberFormat="1" applyFill="1" applyBorder="1"/>
    <xf numFmtId="3" fontId="1" fillId="7" borderId="10" xfId="0" applyNumberFormat="1" applyFont="1" applyFill="1" applyBorder="1"/>
    <xf numFmtId="3" fontId="0" fillId="3" borderId="10" xfId="0" applyNumberFormat="1" applyFont="1" applyFill="1" applyBorder="1" applyAlignment="1">
      <alignment horizontal="right"/>
    </xf>
    <xf numFmtId="0" fontId="0" fillId="3" borderId="10" xfId="0" applyFont="1" applyFill="1" applyBorder="1" applyAlignment="1">
      <alignment horizontal="left" indent="5"/>
    </xf>
    <xf numFmtId="3" fontId="1" fillId="0" borderId="10" xfId="0" applyNumberFormat="1" applyFont="1" applyBorder="1"/>
    <xf numFmtId="10" fontId="1" fillId="0" borderId="10" xfId="0" applyNumberFormat="1" applyFont="1" applyBorder="1"/>
    <xf numFmtId="0" fontId="0" fillId="0" borderId="0" xfId="0" applyFont="1"/>
    <xf numFmtId="0" fontId="10" fillId="0" borderId="0" xfId="0" applyFont="1"/>
    <xf numFmtId="3" fontId="1" fillId="4" borderId="9" xfId="0" applyNumberFormat="1" applyFont="1" applyFill="1" applyBorder="1"/>
    <xf numFmtId="3" fontId="0" fillId="3" borderId="13" xfId="0" applyNumberFormat="1" applyFill="1" applyBorder="1"/>
    <xf numFmtId="164" fontId="0" fillId="0" borderId="10" xfId="0" applyNumberFormat="1" applyBorder="1"/>
    <xf numFmtId="0" fontId="0" fillId="3" borderId="13" xfId="0" applyFont="1" applyFill="1" applyBorder="1" applyAlignment="1">
      <alignment horizontal="left" indent="3"/>
    </xf>
    <xf numFmtId="0" fontId="0" fillId="3" borderId="9" xfId="0" applyFont="1" applyFill="1" applyBorder="1" applyAlignment="1">
      <alignment horizontal="left" indent="3"/>
    </xf>
    <xf numFmtId="3" fontId="0" fillId="3" borderId="9" xfId="0" applyNumberFormat="1" applyFont="1" applyFill="1" applyBorder="1" applyAlignment="1">
      <alignment horizontal="left" indent="3"/>
    </xf>
    <xf numFmtId="3" fontId="0" fillId="6" borderId="0" xfId="0" applyNumberFormat="1" applyFill="1" applyBorder="1"/>
    <xf numFmtId="0" fontId="2" fillId="4" borderId="5" xfId="0" applyFont="1" applyFill="1" applyBorder="1"/>
    <xf numFmtId="3" fontId="1" fillId="2" borderId="6" xfId="0" applyNumberFormat="1" applyFont="1" applyFill="1" applyBorder="1"/>
    <xf numFmtId="3" fontId="1" fillId="2" borderId="4" xfId="0" applyNumberFormat="1" applyFont="1" applyFill="1" applyBorder="1"/>
    <xf numFmtId="3" fontId="1" fillId="2" borderId="5" xfId="0" applyNumberFormat="1" applyFont="1" applyFill="1" applyBorder="1"/>
    <xf numFmtId="0" fontId="5" fillId="6" borderId="0" xfId="0" applyFont="1" applyFill="1"/>
    <xf numFmtId="0" fontId="0" fillId="6" borderId="0" xfId="0" applyFont="1" applyFill="1"/>
    <xf numFmtId="0" fontId="11" fillId="6" borderId="0" xfId="0" applyFont="1" applyFill="1"/>
    <xf numFmtId="3" fontId="1" fillId="4" borderId="4" xfId="0" applyNumberFormat="1" applyFont="1" applyFill="1" applyBorder="1" applyAlignment="1">
      <alignment horizontal="left"/>
    </xf>
    <xf numFmtId="3" fontId="1" fillId="2" borderId="10" xfId="0" applyNumberFormat="1" applyFont="1" applyFill="1" applyBorder="1"/>
    <xf numFmtId="0" fontId="1" fillId="2" borderId="10" xfId="0" applyFont="1" applyFill="1" applyBorder="1"/>
    <xf numFmtId="3" fontId="0" fillId="3" borderId="9" xfId="0" applyNumberFormat="1" applyFill="1" applyBorder="1" applyAlignment="1"/>
    <xf numFmtId="4" fontId="6" fillId="3" borderId="10" xfId="0" applyNumberFormat="1" applyFont="1" applyFill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0" xfId="0" applyNumberFormat="1" applyFont="1" applyBorder="1"/>
    <xf numFmtId="3" fontId="0" fillId="3" borderId="9" xfId="0" applyNumberFormat="1" applyFont="1" applyFill="1" applyBorder="1" applyAlignment="1"/>
    <xf numFmtId="0" fontId="0" fillId="3" borderId="9" xfId="0" applyFill="1" applyBorder="1" applyAlignment="1">
      <alignment horizontal="left" indent="3"/>
    </xf>
    <xf numFmtId="3" fontId="0" fillId="3" borderId="5" xfId="0" applyNumberFormat="1" applyFill="1" applyBorder="1" applyAlignment="1">
      <alignment horizontal="right"/>
    </xf>
    <xf numFmtId="0" fontId="2" fillId="4" borderId="11" xfId="0" applyFont="1" applyFill="1" applyBorder="1"/>
    <xf numFmtId="3" fontId="2" fillId="4" borderId="14" xfId="0" applyNumberFormat="1" applyFont="1" applyFill="1" applyBorder="1"/>
    <xf numFmtId="3" fontId="2" fillId="4" borderId="12" xfId="0" applyNumberFormat="1" applyFont="1" applyFill="1" applyBorder="1"/>
    <xf numFmtId="0" fontId="2" fillId="4" borderId="9" xfId="0" applyFont="1" applyFill="1" applyBorder="1"/>
    <xf numFmtId="3" fontId="1" fillId="4" borderId="9" xfId="0" applyNumberFormat="1" applyFont="1" applyFill="1" applyBorder="1" applyAlignment="1">
      <alignment horizontal="left" wrapText="1"/>
    </xf>
    <xf numFmtId="3" fontId="1" fillId="8" borderId="11" xfId="0" applyNumberFormat="1" applyFont="1" applyFill="1" applyBorder="1"/>
    <xf numFmtId="3" fontId="1" fillId="8" borderId="14" xfId="0" applyNumberFormat="1" applyFont="1" applyFill="1" applyBorder="1"/>
    <xf numFmtId="3" fontId="0" fillId="3" borderId="5" xfId="0" applyNumberFormat="1" applyFont="1" applyFill="1" applyBorder="1"/>
    <xf numFmtId="3" fontId="1" fillId="8" borderId="6" xfId="0" applyNumberFormat="1" applyFont="1" applyFill="1" applyBorder="1" applyAlignment="1">
      <alignment horizontal="left" wrapText="1"/>
    </xf>
    <xf numFmtId="3" fontId="1" fillId="8" borderId="4" xfId="0" applyNumberFormat="1" applyFont="1" applyFill="1" applyBorder="1" applyAlignment="1">
      <alignment horizontal="left" wrapText="1"/>
    </xf>
    <xf numFmtId="0" fontId="1" fillId="9" borderId="6" xfId="0" applyFont="1" applyFill="1" applyBorder="1" applyAlignment="1">
      <alignment horizontal="right" vertical="top" indent="1"/>
    </xf>
    <xf numFmtId="0" fontId="1" fillId="9" borderId="7" xfId="0" applyFont="1" applyFill="1" applyBorder="1" applyAlignment="1">
      <alignment horizontal="right" vertical="top" indent="1"/>
    </xf>
    <xf numFmtId="0" fontId="1" fillId="9" borderId="6" xfId="0" applyFont="1" applyFill="1" applyBorder="1" applyAlignment="1">
      <alignment vertical="top"/>
    </xf>
    <xf numFmtId="0" fontId="1" fillId="9" borderId="4" xfId="0" applyFont="1" applyFill="1" applyBorder="1" applyAlignment="1">
      <alignment vertical="top"/>
    </xf>
    <xf numFmtId="3" fontId="1" fillId="8" borderId="13" xfId="0" applyNumberFormat="1" applyFont="1" applyFill="1" applyBorder="1" applyAlignment="1">
      <alignment horizontal="left" wrapText="1"/>
    </xf>
    <xf numFmtId="3" fontId="1" fillId="8" borderId="3" xfId="0" applyNumberFormat="1" applyFont="1" applyFill="1" applyBorder="1" applyAlignment="1">
      <alignment horizontal="left" wrapText="1"/>
    </xf>
    <xf numFmtId="3" fontId="1" fillId="8" borderId="7" xfId="0" applyNumberFormat="1" applyFont="1" applyFill="1" applyBorder="1" applyAlignment="1">
      <alignment horizontal="left" wrapText="1"/>
    </xf>
    <xf numFmtId="3" fontId="1" fillId="8" borderId="0" xfId="0" applyNumberFormat="1" applyFont="1" applyFill="1" applyBorder="1" applyAlignment="1">
      <alignment horizontal="left" wrapText="1"/>
    </xf>
    <xf numFmtId="0" fontId="0" fillId="3" borderId="6" xfId="0" applyFont="1" applyFill="1" applyBorder="1" applyAlignment="1">
      <alignment horizontal="left" indent="3"/>
    </xf>
    <xf numFmtId="0" fontId="0" fillId="3" borderId="4" xfId="0" applyFont="1" applyFill="1" applyBorder="1" applyAlignment="1">
      <alignment horizontal="left" indent="3"/>
    </xf>
    <xf numFmtId="0" fontId="0" fillId="3" borderId="5" xfId="0" applyFont="1" applyFill="1" applyBorder="1" applyAlignment="1">
      <alignment horizontal="left" indent="3"/>
    </xf>
    <xf numFmtId="0" fontId="0" fillId="3" borderId="11" xfId="0" applyFont="1" applyFill="1" applyBorder="1" applyAlignment="1">
      <alignment horizontal="left" indent="3"/>
    </xf>
    <xf numFmtId="0" fontId="0" fillId="3" borderId="14" xfId="0" applyFont="1" applyFill="1" applyBorder="1" applyAlignment="1">
      <alignment horizontal="left" indent="3"/>
    </xf>
    <xf numFmtId="0" fontId="0" fillId="3" borderId="12" xfId="0" applyFont="1" applyFill="1" applyBorder="1" applyAlignment="1">
      <alignment horizontal="left" indent="3"/>
    </xf>
    <xf numFmtId="0" fontId="0" fillId="3" borderId="6" xfId="0" applyFill="1" applyBorder="1" applyAlignment="1">
      <alignment horizontal="left" indent="3"/>
    </xf>
    <xf numFmtId="0" fontId="0" fillId="3" borderId="4" xfId="0" applyFill="1" applyBorder="1" applyAlignment="1">
      <alignment horizontal="left" indent="3"/>
    </xf>
    <xf numFmtId="0" fontId="0" fillId="3" borderId="5" xfId="0" applyFill="1" applyBorder="1" applyAlignment="1">
      <alignment horizontal="left" indent="3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</cellXfs>
  <cellStyles count="1">
    <cellStyle name="Normal" xfId="0" builtinId="0"/>
  </cellStyles>
  <dxfs count="7">
    <dxf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</dxfs>
  <tableStyles count="0" defaultTableStyle="TableStyleMedium2" defaultPivotStyle="PivotStyleLight16"/>
  <colors>
    <mruColors>
      <color rgb="FFECF0F8"/>
      <color rgb="FFF0F3FA"/>
      <color rgb="FFE6EBF6"/>
      <color rgb="FFFFFBEF"/>
      <color rgb="FFFFFFFF"/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85932E-8857-4682-94E7-B175A5FA96BB}" name="Table13" displayName="Table13" ref="A97:B101" totalsRowShown="0" headerRowDxfId="6" dataDxfId="4" headerRowBorderDxfId="5" tableBorderDxfId="3" totalsRowBorderDxfId="2">
  <autoFilter ref="A97:B101" xr:uid="{5685932E-8857-4682-94E7-B175A5FA96BB}"/>
  <tableColumns count="2">
    <tableColumn id="1" xr3:uid="{053E0873-D1BC-40DF-8F3F-7B3D75043129}" name="Muuttuva tieto" dataDxfId="1"/>
    <tableColumn id="2" xr3:uid="{926F024B-9381-4FC8-885A-8866F57C0932}" name="Arvo" dataDxfId="0">
      <calculatedColumnFormula>D24</calculatedColumnFormula>
    </tableColumn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051C-B612-4D04-83B1-49281946C9F7}">
  <sheetPr>
    <pageSetUpPr fitToPage="1"/>
  </sheetPr>
  <dimension ref="A1:P116"/>
  <sheetViews>
    <sheetView tabSelected="1" zoomScale="95" workbookViewId="0">
      <selection activeCell="A57" sqref="A57:C57"/>
    </sheetView>
  </sheetViews>
  <sheetFormatPr defaultRowHeight="14.4" x14ac:dyDescent="0.3"/>
  <cols>
    <col min="1" max="1" width="62.5546875" customWidth="1"/>
    <col min="2" max="2" width="18.21875" style="35" bestFit="1" customWidth="1"/>
    <col min="3" max="3" width="14.44140625" style="35" bestFit="1" customWidth="1"/>
    <col min="4" max="4" width="14.5546875" style="35" customWidth="1"/>
    <col min="5" max="5" width="9.44140625" customWidth="1"/>
    <col min="6" max="6" width="9.21875" style="1" customWidth="1"/>
    <col min="7" max="8" width="7.88671875" bestFit="1" customWidth="1"/>
    <col min="9" max="9" width="8.77734375" style="15"/>
    <col min="10" max="10" width="7.88671875" style="16" bestFit="1" customWidth="1"/>
    <col min="11" max="13" width="7.88671875" bestFit="1" customWidth="1"/>
  </cols>
  <sheetData>
    <row r="1" spans="1:16" ht="18" x14ac:dyDescent="0.35">
      <c r="A1" s="72" t="s">
        <v>80</v>
      </c>
    </row>
    <row r="2" spans="1:16" x14ac:dyDescent="0.3">
      <c r="A2" s="71" t="s">
        <v>94</v>
      </c>
    </row>
    <row r="3" spans="1:16" x14ac:dyDescent="0.3">
      <c r="A3" s="71"/>
    </row>
    <row r="4" spans="1:16" x14ac:dyDescent="0.3">
      <c r="A4" s="71" t="s">
        <v>103</v>
      </c>
    </row>
    <row r="5" spans="1:16" x14ac:dyDescent="0.3">
      <c r="A5" t="s">
        <v>104</v>
      </c>
    </row>
    <row r="6" spans="1:16" x14ac:dyDescent="0.3">
      <c r="A6" s="71" t="s">
        <v>100</v>
      </c>
    </row>
    <row r="7" spans="1:16" x14ac:dyDescent="0.3">
      <c r="A7" s="71"/>
    </row>
    <row r="8" spans="1:16" x14ac:dyDescent="0.3">
      <c r="A8" s="22"/>
      <c r="B8" s="36"/>
      <c r="C8" s="36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3">
      <c r="A9" s="109" t="s">
        <v>14</v>
      </c>
      <c r="B9" s="110"/>
      <c r="C9" s="110"/>
      <c r="D9" s="3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3">
      <c r="A10" s="30" t="s">
        <v>5</v>
      </c>
      <c r="B10" s="38" t="s">
        <v>3</v>
      </c>
      <c r="C10" s="38" t="s">
        <v>4</v>
      </c>
      <c r="D10" s="39" t="s">
        <v>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3">
      <c r="A11" s="4" t="s">
        <v>47</v>
      </c>
      <c r="B11" s="5"/>
      <c r="C11" s="5"/>
      <c r="D11" s="5">
        <f>B11*C11</f>
        <v>0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3">
      <c r="A12" s="4" t="s">
        <v>44</v>
      </c>
      <c r="B12" s="5"/>
      <c r="C12" s="5"/>
      <c r="D12" s="5">
        <f>B12*C12</f>
        <v>0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3">
      <c r="A13" s="4" t="s">
        <v>50</v>
      </c>
      <c r="B13" s="5"/>
      <c r="C13" s="5"/>
      <c r="D13" s="5">
        <f>C13</f>
        <v>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3">
      <c r="A14" s="34" t="s">
        <v>51</v>
      </c>
      <c r="B14" s="17"/>
      <c r="C14" s="17"/>
      <c r="D14" s="17">
        <f t="shared" ref="D14:D22" si="0">B14*C14</f>
        <v>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x14ac:dyDescent="0.3">
      <c r="A15" s="34" t="s">
        <v>56</v>
      </c>
      <c r="B15" s="40"/>
      <c r="C15" s="17"/>
      <c r="D15" s="17">
        <f t="shared" si="0"/>
        <v>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3">
      <c r="A16" s="34" t="s">
        <v>64</v>
      </c>
      <c r="B16" s="40"/>
      <c r="C16" s="17"/>
      <c r="D16" s="17">
        <f t="shared" si="0"/>
        <v>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x14ac:dyDescent="0.3">
      <c r="A17" s="34" t="s">
        <v>52</v>
      </c>
      <c r="B17" s="40"/>
      <c r="C17" s="17"/>
      <c r="D17" s="17">
        <f t="shared" si="0"/>
        <v>0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3">
      <c r="A18" s="34" t="s">
        <v>24</v>
      </c>
      <c r="B18" s="41"/>
      <c r="C18" s="41"/>
      <c r="D18" s="17">
        <f>B18*C18</f>
        <v>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x14ac:dyDescent="0.3">
      <c r="A19" s="14" t="s">
        <v>6</v>
      </c>
      <c r="B19" s="17"/>
      <c r="C19" s="17"/>
      <c r="D19" s="17">
        <f t="shared" si="0"/>
        <v>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x14ac:dyDescent="0.3">
      <c r="A20" s="4" t="s">
        <v>33</v>
      </c>
      <c r="B20" s="17"/>
      <c r="C20" s="17"/>
      <c r="D20" s="17">
        <f t="shared" si="0"/>
        <v>0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x14ac:dyDescent="0.3">
      <c r="A21" s="4" t="s">
        <v>39</v>
      </c>
      <c r="B21" s="17"/>
      <c r="C21" s="17"/>
      <c r="D21" s="17">
        <f>B21*C21</f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x14ac:dyDescent="0.3">
      <c r="A22" s="6" t="s">
        <v>32</v>
      </c>
      <c r="B22" s="42"/>
      <c r="C22" s="42"/>
      <c r="D22" s="42">
        <f t="shared" si="0"/>
        <v>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3">
      <c r="A23" s="26"/>
      <c r="B23" s="46" t="s">
        <v>58</v>
      </c>
      <c r="C23" s="47"/>
      <c r="D23" s="48">
        <f>SUM(D11:D22)</f>
        <v>0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3">
      <c r="A24" s="107" t="s">
        <v>74</v>
      </c>
      <c r="B24" s="108"/>
      <c r="C24" s="108"/>
      <c r="D24" s="44">
        <f>D23</f>
        <v>0</v>
      </c>
      <c r="E24" s="86" t="s">
        <v>91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x14ac:dyDescent="0.3">
      <c r="A25" s="21"/>
      <c r="B25" s="36"/>
      <c r="C25" s="36"/>
      <c r="D25" s="36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3">
      <c r="A26" s="19" t="s">
        <v>13</v>
      </c>
      <c r="B26" s="43"/>
      <c r="C26" s="43"/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x14ac:dyDescent="0.3">
      <c r="A27" s="12" t="s">
        <v>12</v>
      </c>
      <c r="B27" s="73" t="s">
        <v>23</v>
      </c>
      <c r="C27" s="73" t="s">
        <v>22</v>
      </c>
      <c r="D27" s="73" t="s">
        <v>2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x14ac:dyDescent="0.3">
      <c r="A28" s="27" t="s">
        <v>89</v>
      </c>
      <c r="B28" s="75"/>
      <c r="C28" s="5"/>
      <c r="D28" s="93">
        <f>B28*C28</f>
        <v>0</v>
      </c>
      <c r="E28" s="8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x14ac:dyDescent="0.3">
      <c r="A29" s="27"/>
      <c r="B29" s="51" t="s">
        <v>58</v>
      </c>
      <c r="C29" s="52"/>
      <c r="D29" s="53">
        <f>D28</f>
        <v>0</v>
      </c>
      <c r="E29" s="8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x14ac:dyDescent="0.3">
      <c r="A30" s="12" t="s">
        <v>6</v>
      </c>
      <c r="B30" s="45" t="s">
        <v>23</v>
      </c>
      <c r="C30" s="49" t="s">
        <v>22</v>
      </c>
      <c r="D30" s="45" t="s">
        <v>2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x14ac:dyDescent="0.3">
      <c r="A31" s="4" t="s">
        <v>26</v>
      </c>
      <c r="B31" s="75"/>
      <c r="C31" s="50"/>
      <c r="D31" s="50">
        <f>B31*C31</f>
        <v>0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x14ac:dyDescent="0.3">
      <c r="A32" s="13"/>
      <c r="B32" s="51" t="s">
        <v>58</v>
      </c>
      <c r="C32" s="52"/>
      <c r="D32" s="53">
        <f>D31</f>
        <v>0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x14ac:dyDescent="0.3">
      <c r="A33" s="12" t="s">
        <v>87</v>
      </c>
      <c r="B33" s="45" t="s">
        <v>3</v>
      </c>
      <c r="C33" s="45" t="s">
        <v>7</v>
      </c>
      <c r="D33" s="45" t="s">
        <v>2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x14ac:dyDescent="0.3">
      <c r="A34" s="4" t="s">
        <v>43</v>
      </c>
      <c r="B34" s="5"/>
      <c r="C34" s="5"/>
      <c r="D34" s="31">
        <f t="shared" ref="D34:D39" si="1">B34*C34</f>
        <v>0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x14ac:dyDescent="0.3">
      <c r="A35" s="4" t="s">
        <v>65</v>
      </c>
      <c r="C35" s="5"/>
      <c r="D35" s="31">
        <f t="shared" si="1"/>
        <v>0</v>
      </c>
      <c r="E35" s="33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x14ac:dyDescent="0.3">
      <c r="A36" s="4" t="s">
        <v>46</v>
      </c>
      <c r="B36" s="28"/>
      <c r="C36" s="5"/>
      <c r="D36" s="31">
        <f t="shared" si="1"/>
        <v>0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x14ac:dyDescent="0.3">
      <c r="A37" s="4" t="s">
        <v>45</v>
      </c>
      <c r="B37" s="5"/>
      <c r="C37" s="5"/>
      <c r="D37" s="31">
        <f t="shared" si="1"/>
        <v>0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x14ac:dyDescent="0.3">
      <c r="A38" s="4" t="s">
        <v>8</v>
      </c>
      <c r="B38" s="5"/>
      <c r="C38" s="5"/>
      <c r="D38" s="31">
        <f t="shared" si="1"/>
        <v>0</v>
      </c>
      <c r="E38" s="33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x14ac:dyDescent="0.3">
      <c r="A39" s="4" t="s">
        <v>25</v>
      </c>
      <c r="B39" s="5"/>
      <c r="C39" s="5"/>
      <c r="D39" s="5">
        <f t="shared" si="1"/>
        <v>0</v>
      </c>
      <c r="E39" s="33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x14ac:dyDescent="0.3">
      <c r="A40" s="4"/>
      <c r="B40" s="51" t="s">
        <v>58</v>
      </c>
      <c r="C40" s="52"/>
      <c r="D40" s="53">
        <f>SUM(D34:D39)</f>
        <v>0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x14ac:dyDescent="0.3">
      <c r="A41" s="7" t="s">
        <v>86</v>
      </c>
      <c r="B41" s="45" t="s">
        <v>9</v>
      </c>
      <c r="C41" s="45" t="s">
        <v>1</v>
      </c>
      <c r="D41" s="45" t="s">
        <v>2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3">
      <c r="A42" s="6" t="s">
        <v>95</v>
      </c>
      <c r="B42" s="54"/>
      <c r="C42" s="5"/>
      <c r="D42" s="55">
        <f t="shared" ref="D42:D47" si="2">B42*C42</f>
        <v>0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 x14ac:dyDescent="0.3">
      <c r="A43" s="6" t="s">
        <v>41</v>
      </c>
      <c r="B43" s="5"/>
      <c r="C43" s="5"/>
      <c r="D43" s="55">
        <f t="shared" si="2"/>
        <v>0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 x14ac:dyDescent="0.3">
      <c r="A44" s="6" t="s">
        <v>40</v>
      </c>
      <c r="B44" s="5"/>
      <c r="C44" s="5"/>
      <c r="D44" s="55">
        <f t="shared" si="2"/>
        <v>0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 x14ac:dyDescent="0.3">
      <c r="A45" s="6" t="s">
        <v>27</v>
      </c>
      <c r="B45" s="5"/>
      <c r="C45" s="5"/>
      <c r="D45" s="5">
        <f t="shared" si="2"/>
        <v>0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 x14ac:dyDescent="0.3">
      <c r="A46" s="6" t="s">
        <v>10</v>
      </c>
      <c r="B46" s="5"/>
      <c r="C46" s="5"/>
      <c r="D46" s="5">
        <f t="shared" si="2"/>
        <v>0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 x14ac:dyDescent="0.3">
      <c r="A47" s="27" t="s">
        <v>25</v>
      </c>
      <c r="B47" s="5"/>
      <c r="C47" s="5"/>
      <c r="D47" s="5">
        <f t="shared" si="2"/>
        <v>0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x14ac:dyDescent="0.3">
      <c r="A48" s="24"/>
      <c r="B48" s="46" t="s">
        <v>58</v>
      </c>
      <c r="C48" s="47"/>
      <c r="D48" s="48">
        <f>SUM(D42:D47)</f>
        <v>0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3">
      <c r="A49" s="12" t="s">
        <v>75</v>
      </c>
      <c r="B49" s="45" t="s">
        <v>57</v>
      </c>
      <c r="C49" s="45" t="s">
        <v>42</v>
      </c>
      <c r="D49" s="45" t="s">
        <v>2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3">
      <c r="A50" s="76" t="s">
        <v>88</v>
      </c>
      <c r="B50" s="92"/>
      <c r="C50" s="91"/>
      <c r="D50" s="50">
        <f>B50*C50</f>
        <v>0</v>
      </c>
      <c r="E50" s="33"/>
      <c r="F50" s="33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x14ac:dyDescent="0.3">
      <c r="A51" s="77" t="s">
        <v>48</v>
      </c>
      <c r="B51" s="92"/>
      <c r="C51" s="91"/>
      <c r="D51" s="50">
        <f>B51*C51</f>
        <v>0</v>
      </c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x14ac:dyDescent="0.3">
      <c r="A52" s="95"/>
      <c r="B52" s="114" t="s">
        <v>58</v>
      </c>
      <c r="C52" s="114"/>
      <c r="D52" s="57">
        <f>D50+D51</f>
        <v>0</v>
      </c>
      <c r="E52" s="85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 x14ac:dyDescent="0.3">
      <c r="A53" s="97" t="s">
        <v>85</v>
      </c>
      <c r="B53" s="98"/>
      <c r="C53" s="99"/>
      <c r="D53" s="20" t="s">
        <v>2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 x14ac:dyDescent="0.3">
      <c r="A54" s="115" t="s">
        <v>68</v>
      </c>
      <c r="B54" s="116"/>
      <c r="C54" s="117"/>
      <c r="D54" s="96">
        <v>0</v>
      </c>
      <c r="E54" s="86" t="s">
        <v>102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 x14ac:dyDescent="0.3">
      <c r="A55" s="13"/>
      <c r="B55" s="112" t="s">
        <v>58</v>
      </c>
      <c r="C55" s="113"/>
      <c r="D55" s="29">
        <f>SUM(D54:D54)</f>
        <v>0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16" x14ac:dyDescent="0.3">
      <c r="A56" s="100" t="s">
        <v>84</v>
      </c>
      <c r="B56" s="101"/>
      <c r="C56" s="101"/>
      <c r="D56" s="58" t="s">
        <v>2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 x14ac:dyDescent="0.3">
      <c r="A57" s="118" t="s">
        <v>38</v>
      </c>
      <c r="B57" s="119"/>
      <c r="C57" s="120"/>
      <c r="D57" s="96">
        <v>0</v>
      </c>
      <c r="E57" s="86" t="s">
        <v>102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1:16" x14ac:dyDescent="0.3">
      <c r="A58" s="121" t="s">
        <v>67</v>
      </c>
      <c r="B58" s="122"/>
      <c r="C58" s="123"/>
      <c r="D58" s="96">
        <v>0</v>
      </c>
      <c r="E58" s="86" t="s">
        <v>102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1:16" x14ac:dyDescent="0.3">
      <c r="B59" s="111" t="s">
        <v>58</v>
      </c>
      <c r="C59" s="111"/>
      <c r="D59" s="59">
        <f>SUM(D57:D58)</f>
        <v>0</v>
      </c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1:16" x14ac:dyDescent="0.3">
      <c r="A60" s="12" t="s">
        <v>83</v>
      </c>
      <c r="B60" s="56" t="s">
        <v>23</v>
      </c>
      <c r="C60" s="56" t="s">
        <v>1</v>
      </c>
      <c r="D60" s="56" t="s">
        <v>2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x14ac:dyDescent="0.3">
      <c r="A61" s="4" t="s">
        <v>29</v>
      </c>
      <c r="B61" s="60"/>
      <c r="C61" s="60"/>
      <c r="D61" s="60">
        <f>B61*C61</f>
        <v>0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x14ac:dyDescent="0.3">
      <c r="A62" s="4" t="s">
        <v>31</v>
      </c>
      <c r="B62" s="60"/>
      <c r="C62" s="60"/>
      <c r="D62" s="60">
        <f>B62*C62</f>
        <v>0</v>
      </c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6" x14ac:dyDescent="0.3">
      <c r="A63" s="4" t="s">
        <v>30</v>
      </c>
      <c r="B63" s="60"/>
      <c r="C63" s="60"/>
      <c r="D63" s="60">
        <f>B63*C63</f>
        <v>0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 x14ac:dyDescent="0.3">
      <c r="A64" s="6" t="s">
        <v>69</v>
      </c>
      <c r="B64" s="90"/>
      <c r="C64" s="90"/>
      <c r="D64" s="60">
        <f>B64*C64</f>
        <v>0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x14ac:dyDescent="0.3">
      <c r="A65" s="4" t="s">
        <v>25</v>
      </c>
      <c r="B65" s="90"/>
      <c r="C65" s="90"/>
      <c r="D65" s="60">
        <f>B65*C65</f>
        <v>0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1:16" x14ac:dyDescent="0.3">
      <c r="A66" s="26"/>
      <c r="B66" s="102" t="s">
        <v>58</v>
      </c>
      <c r="C66" s="103"/>
      <c r="D66" s="48">
        <f>SUM(D61:D65)</f>
        <v>0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 x14ac:dyDescent="0.3">
      <c r="A67" s="124" t="s">
        <v>82</v>
      </c>
      <c r="B67" s="125"/>
      <c r="C67" s="126"/>
      <c r="D67" s="20" t="s">
        <v>2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 x14ac:dyDescent="0.3">
      <c r="A68" s="115" t="s">
        <v>28</v>
      </c>
      <c r="B68" s="116"/>
      <c r="C68" s="117"/>
      <c r="D68" s="104">
        <f>B68*C68</f>
        <v>0</v>
      </c>
      <c r="E68" s="86" t="s">
        <v>102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1:16" x14ac:dyDescent="0.3">
      <c r="A69" s="115" t="s">
        <v>25</v>
      </c>
      <c r="B69" s="116"/>
      <c r="C69" s="117"/>
      <c r="D69" s="31">
        <f>B69*C69</f>
        <v>0</v>
      </c>
      <c r="E69" s="86" t="s">
        <v>102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1:16" x14ac:dyDescent="0.3">
      <c r="A70" s="6"/>
      <c r="B70" s="105" t="s">
        <v>58</v>
      </c>
      <c r="C70" s="106"/>
      <c r="D70" s="29">
        <f>SUM(D68:D69)</f>
        <v>0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x14ac:dyDescent="0.3">
      <c r="A71" s="25"/>
      <c r="B71" s="87" t="s">
        <v>81</v>
      </c>
      <c r="C71" s="43"/>
      <c r="D71" s="20">
        <f>D29+D32+D40+D48+D52+D55+D59+D66+D70</f>
        <v>0</v>
      </c>
      <c r="E71" s="86" t="s">
        <v>92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x14ac:dyDescent="0.3">
      <c r="A72" s="21"/>
      <c r="B72" s="36"/>
      <c r="C72" s="36"/>
      <c r="D72" s="36"/>
      <c r="E72" s="84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x14ac:dyDescent="0.3">
      <c r="A73" s="19" t="s">
        <v>66</v>
      </c>
      <c r="B73" s="43"/>
      <c r="C73" s="43"/>
      <c r="D73" s="45" t="s">
        <v>2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x14ac:dyDescent="0.3">
      <c r="A74" s="6" t="s">
        <v>49</v>
      </c>
      <c r="B74" s="61"/>
      <c r="C74" s="61"/>
      <c r="D74" s="6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x14ac:dyDescent="0.3">
      <c r="A75" s="68" t="s">
        <v>59</v>
      </c>
      <c r="B75" s="50"/>
      <c r="C75" s="67" t="s">
        <v>62</v>
      </c>
      <c r="D75" s="31">
        <v>0</v>
      </c>
      <c r="E75" s="86" t="s">
        <v>92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x14ac:dyDescent="0.3">
      <c r="A76" s="68" t="s">
        <v>61</v>
      </c>
      <c r="B76" s="50"/>
      <c r="C76" s="67" t="s">
        <v>63</v>
      </c>
      <c r="D76" s="31">
        <v>0</v>
      </c>
      <c r="E76" s="86" t="s">
        <v>92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x14ac:dyDescent="0.3">
      <c r="A77" s="6" t="s">
        <v>71</v>
      </c>
      <c r="B77" s="50"/>
      <c r="C77" s="67" t="s">
        <v>72</v>
      </c>
      <c r="D77" s="31">
        <v>0</v>
      </c>
      <c r="E77" s="86" t="s">
        <v>92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x14ac:dyDescent="0.3">
      <c r="A78" s="6" t="s">
        <v>60</v>
      </c>
      <c r="B78" s="61"/>
      <c r="C78" s="55"/>
      <c r="D78" s="55"/>
      <c r="E78" s="86" t="s">
        <v>98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 x14ac:dyDescent="0.3">
      <c r="A79" s="77" t="s">
        <v>25</v>
      </c>
      <c r="B79" s="78"/>
      <c r="C79" s="94"/>
      <c r="D79" s="94"/>
      <c r="E79" s="86" t="s">
        <v>98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 x14ac:dyDescent="0.3">
      <c r="A80" s="25"/>
      <c r="B80" s="43"/>
      <c r="C80" s="43"/>
      <c r="D80" s="80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1:16" x14ac:dyDescent="0.3">
      <c r="A81" s="84"/>
      <c r="B81" s="79"/>
      <c r="C81" s="79"/>
      <c r="D81" s="79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 x14ac:dyDescent="0.3">
      <c r="A82" s="2" t="s">
        <v>16</v>
      </c>
      <c r="B82" s="62"/>
      <c r="C82" s="62"/>
      <c r="D82" s="3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 x14ac:dyDescent="0.3">
      <c r="A83" s="89" t="s">
        <v>73</v>
      </c>
      <c r="B83" s="88" t="s">
        <v>19</v>
      </c>
      <c r="C83" s="88" t="s">
        <v>17</v>
      </c>
      <c r="D83" s="88" t="s">
        <v>2</v>
      </c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 x14ac:dyDescent="0.3">
      <c r="A84" s="13" t="s">
        <v>53</v>
      </c>
      <c r="B84" s="74"/>
      <c r="C84" s="74"/>
      <c r="D84" s="74">
        <f>B84*C84</f>
        <v>0</v>
      </c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x14ac:dyDescent="0.3">
      <c r="A85" s="32" t="s">
        <v>54</v>
      </c>
      <c r="B85" s="5"/>
      <c r="C85" s="5"/>
      <c r="D85" s="5">
        <f>B85*C85</f>
        <v>0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 x14ac:dyDescent="0.3">
      <c r="A86" s="32" t="s">
        <v>55</v>
      </c>
      <c r="B86" s="5"/>
      <c r="C86" s="5"/>
      <c r="D86" s="5">
        <f>B86*C86</f>
        <v>0</v>
      </c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x14ac:dyDescent="0.3">
      <c r="A87" s="32"/>
      <c r="B87" s="81" t="s">
        <v>58</v>
      </c>
      <c r="C87" s="82"/>
      <c r="D87" s="83">
        <f>SUM(D84:D86)</f>
        <v>0</v>
      </c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 x14ac:dyDescent="0.3">
      <c r="A88" s="2"/>
      <c r="B88" s="62" t="s">
        <v>90</v>
      </c>
      <c r="C88" s="62"/>
      <c r="D88" s="3">
        <f>D87</f>
        <v>0</v>
      </c>
      <c r="E88" s="86" t="s">
        <v>93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 x14ac:dyDescent="0.3">
      <c r="A89" s="36"/>
      <c r="B89" s="36"/>
      <c r="C89" s="36"/>
      <c r="D89" s="36"/>
      <c r="E89" s="86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 x14ac:dyDescent="0.3">
      <c r="A90" s="36"/>
      <c r="B90" s="36"/>
      <c r="C90" s="36"/>
      <c r="D90" s="36"/>
      <c r="E90" s="86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 x14ac:dyDescent="0.3">
      <c r="A91" s="36"/>
      <c r="B91" s="36"/>
      <c r="C91" s="36"/>
      <c r="D91" s="36"/>
      <c r="E91" s="86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 x14ac:dyDescent="0.3">
      <c r="A92" s="36"/>
      <c r="B92" s="36"/>
      <c r="C92" s="36"/>
      <c r="D92" s="36"/>
      <c r="E92" s="86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6" x14ac:dyDescent="0.3">
      <c r="A93" s="36"/>
      <c r="B93" s="36"/>
      <c r="C93" s="36"/>
      <c r="D93" s="36"/>
      <c r="E93" s="86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1:16" x14ac:dyDescent="0.3">
      <c r="A94" s="36"/>
      <c r="B94" s="36"/>
      <c r="C94" s="36"/>
      <c r="D94" s="36"/>
      <c r="E94" s="86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x14ac:dyDescent="0.3">
      <c r="A95" s="22" t="s">
        <v>99</v>
      </c>
      <c r="B95" s="36"/>
      <c r="C95" s="36"/>
      <c r="D95" s="36"/>
      <c r="E95" s="21"/>
      <c r="F95" s="23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 x14ac:dyDescent="0.3">
      <c r="A96" s="21"/>
      <c r="B96" s="36"/>
      <c r="C96" s="36"/>
      <c r="D96" s="36"/>
      <c r="E96" s="21"/>
      <c r="F96" s="23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 x14ac:dyDescent="0.3">
      <c r="A97" s="18" t="s">
        <v>0</v>
      </c>
      <c r="B97" s="63" t="s">
        <v>34</v>
      </c>
      <c r="C97" s="36"/>
      <c r="D97" s="36"/>
      <c r="E97" s="21"/>
      <c r="F97" s="23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x14ac:dyDescent="0.3">
      <c r="A98" s="8" t="s">
        <v>20</v>
      </c>
      <c r="B98" s="9">
        <f>-D24</f>
        <v>0</v>
      </c>
      <c r="C98" s="36"/>
      <c r="D98" s="36"/>
      <c r="E98" s="21"/>
      <c r="F98" s="23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 x14ac:dyDescent="0.3">
      <c r="A99" s="8" t="s">
        <v>96</v>
      </c>
      <c r="B99" s="9">
        <v>0</v>
      </c>
      <c r="C99" s="86" t="s">
        <v>97</v>
      </c>
      <c r="D99" s="36"/>
      <c r="E99" s="21"/>
      <c r="F99" s="23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x14ac:dyDescent="0.3">
      <c r="A100" s="8" t="s">
        <v>15</v>
      </c>
      <c r="B100" s="9">
        <v>11</v>
      </c>
      <c r="C100" s="64"/>
      <c r="D100" s="36"/>
      <c r="E100" s="21"/>
      <c r="F100" s="23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1:16" x14ac:dyDescent="0.3">
      <c r="A101" s="10" t="s">
        <v>21</v>
      </c>
      <c r="B101" s="65">
        <v>0</v>
      </c>
      <c r="C101" s="86" t="s">
        <v>101</v>
      </c>
      <c r="D101" s="36"/>
      <c r="E101" s="21"/>
      <c r="F101" s="23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1:16" x14ac:dyDescent="0.3">
      <c r="A102" s="21"/>
      <c r="B102" s="36"/>
      <c r="C102" s="36"/>
      <c r="D102" s="36"/>
      <c r="E102" s="21"/>
      <c r="F102" s="23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x14ac:dyDescent="0.3">
      <c r="A103" s="66"/>
      <c r="B103" s="66">
        <v>0</v>
      </c>
      <c r="C103" s="66">
        <v>1</v>
      </c>
      <c r="D103" s="66">
        <v>2</v>
      </c>
      <c r="E103" s="66">
        <v>3</v>
      </c>
      <c r="F103" s="66">
        <v>4</v>
      </c>
      <c r="G103" s="66">
        <v>5</v>
      </c>
      <c r="H103" s="66">
        <v>6</v>
      </c>
      <c r="I103" s="66">
        <v>7</v>
      </c>
      <c r="J103" s="66">
        <v>8</v>
      </c>
      <c r="K103" s="66">
        <v>9</v>
      </c>
      <c r="L103" s="66">
        <v>10</v>
      </c>
      <c r="M103" s="66">
        <v>11</v>
      </c>
      <c r="N103" s="21"/>
      <c r="O103" s="21"/>
      <c r="P103" s="21"/>
    </row>
    <row r="104" spans="1:16" x14ac:dyDescent="0.3">
      <c r="A104" s="66" t="s">
        <v>35</v>
      </c>
      <c r="B104" s="50">
        <f>B98</f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21"/>
      <c r="O104" s="21"/>
      <c r="P104" s="21"/>
    </row>
    <row r="105" spans="1:16" x14ac:dyDescent="0.3">
      <c r="A105" s="66" t="s">
        <v>11</v>
      </c>
      <c r="B105" s="50"/>
      <c r="C105" s="50">
        <f>D88</f>
        <v>0</v>
      </c>
      <c r="D105" s="50">
        <f>D88</f>
        <v>0</v>
      </c>
      <c r="E105" s="50">
        <f>D88</f>
        <v>0</v>
      </c>
      <c r="F105" s="50">
        <f>D88</f>
        <v>0</v>
      </c>
      <c r="G105" s="50">
        <f>D88</f>
        <v>0</v>
      </c>
      <c r="H105" s="50">
        <f>D88</f>
        <v>0</v>
      </c>
      <c r="I105" s="50">
        <f>D88</f>
        <v>0</v>
      </c>
      <c r="J105" s="50">
        <f>D88</f>
        <v>0</v>
      </c>
      <c r="K105" s="50">
        <f>D88</f>
        <v>0</v>
      </c>
      <c r="L105" s="50">
        <f>D88</f>
        <v>0</v>
      </c>
      <c r="M105" s="50">
        <f>D88</f>
        <v>0</v>
      </c>
      <c r="N105" s="21"/>
      <c r="O105" s="21"/>
      <c r="P105" s="21"/>
    </row>
    <row r="106" spans="1:16" x14ac:dyDescent="0.3">
      <c r="A106" s="66" t="s">
        <v>76</v>
      </c>
      <c r="B106" s="50"/>
      <c r="C106" s="50">
        <f>-$D$71</f>
        <v>0</v>
      </c>
      <c r="D106" s="50">
        <f>-$D$71-D76</f>
        <v>0</v>
      </c>
      <c r="E106" s="50">
        <f>-$D$71-D77</f>
        <v>0</v>
      </c>
      <c r="F106" s="50">
        <f>-$D$71-D76</f>
        <v>0</v>
      </c>
      <c r="G106" s="50">
        <f>-$D$71-D75</f>
        <v>0</v>
      </c>
      <c r="H106" s="50">
        <f>-$D$71-D76-D77</f>
        <v>0</v>
      </c>
      <c r="I106" s="50">
        <f t="shared" ref="I106" si="3">-$D$71</f>
        <v>0</v>
      </c>
      <c r="J106" s="50">
        <f>-$D$71-D76</f>
        <v>0</v>
      </c>
      <c r="K106" s="50">
        <f>-$D$71-D77</f>
        <v>0</v>
      </c>
      <c r="L106" s="50">
        <f>-$D$71-D75-D76</f>
        <v>0</v>
      </c>
      <c r="M106" s="50">
        <f>-$D$71</f>
        <v>0</v>
      </c>
      <c r="N106" s="21"/>
      <c r="O106" s="21"/>
      <c r="P106" s="21"/>
    </row>
    <row r="107" spans="1:16" x14ac:dyDescent="0.3">
      <c r="A107" s="66" t="s">
        <v>37</v>
      </c>
      <c r="B107" s="50">
        <f>B104</f>
        <v>0</v>
      </c>
      <c r="C107" s="50">
        <f>SUM(C104:C106)</f>
        <v>0</v>
      </c>
      <c r="D107" s="50">
        <f>SUM(D104:D106)</f>
        <v>0</v>
      </c>
      <c r="E107" s="50">
        <f>SUM(E104:E106)</f>
        <v>0</v>
      </c>
      <c r="F107" s="50">
        <f t="shared" ref="F107:I107" si="4">SUM(F104:F106)</f>
        <v>0</v>
      </c>
      <c r="G107" s="50">
        <f>SUM(G104:G106)</f>
        <v>0</v>
      </c>
      <c r="H107" s="50">
        <f>SUM(H104:H106)</f>
        <v>0</v>
      </c>
      <c r="I107" s="50">
        <f t="shared" si="4"/>
        <v>0</v>
      </c>
      <c r="J107" s="50">
        <f>SUM(J104:J106)</f>
        <v>0</v>
      </c>
      <c r="K107" s="50">
        <f>SUM(K104:K106)</f>
        <v>0</v>
      </c>
      <c r="L107" s="50">
        <f>SUM(L104:L106)</f>
        <v>0</v>
      </c>
      <c r="M107" s="50">
        <f>SUM(M104:M106)</f>
        <v>0</v>
      </c>
      <c r="N107" s="21"/>
      <c r="O107" s="21"/>
      <c r="P107" s="21"/>
    </row>
    <row r="108" spans="1:16" x14ac:dyDescent="0.3">
      <c r="A108" s="66" t="s">
        <v>36</v>
      </c>
      <c r="B108" s="50"/>
      <c r="C108" s="50">
        <f>C107/(1+$B$101/100)^C103</f>
        <v>0</v>
      </c>
      <c r="D108" s="50">
        <f>D107/(1+$B$101/100)^D103</f>
        <v>0</v>
      </c>
      <c r="E108" s="50">
        <f>E107/(1+$B$101/100)^E103</f>
        <v>0</v>
      </c>
      <c r="F108" s="50">
        <f>F107/(1+$B$101/100)^F103</f>
        <v>0</v>
      </c>
      <c r="G108" s="50">
        <f t="shared" ref="G108:M108" si="5">G107/(1+$B$101/100)^G103</f>
        <v>0</v>
      </c>
      <c r="H108" s="50">
        <f t="shared" si="5"/>
        <v>0</v>
      </c>
      <c r="I108" s="50">
        <f t="shared" si="5"/>
        <v>0</v>
      </c>
      <c r="J108" s="50">
        <f t="shared" si="5"/>
        <v>0</v>
      </c>
      <c r="K108" s="50">
        <f t="shared" si="5"/>
        <v>0</v>
      </c>
      <c r="L108" s="50">
        <f t="shared" si="5"/>
        <v>0</v>
      </c>
      <c r="M108" s="50">
        <f t="shared" si="5"/>
        <v>0</v>
      </c>
      <c r="N108" s="21"/>
      <c r="O108" s="21"/>
      <c r="P108" s="21"/>
    </row>
    <row r="109" spans="1:16" x14ac:dyDescent="0.3">
      <c r="A109" s="23"/>
      <c r="B109" s="23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1"/>
      <c r="P109" s="21"/>
    </row>
    <row r="110" spans="1:16" x14ac:dyDescent="0.3">
      <c r="A110" s="66" t="s">
        <v>70</v>
      </c>
      <c r="B110" s="69">
        <f>SUM(C108:M108)+B104</f>
        <v>0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1"/>
      <c r="P110" s="21"/>
    </row>
    <row r="111" spans="1:16" x14ac:dyDescent="0.3">
      <c r="A111" s="66" t="s">
        <v>18</v>
      </c>
      <c r="B111" s="70" t="e">
        <f>IRR(B107:M107)</f>
        <v>#NUM!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1"/>
      <c r="P111" s="21"/>
    </row>
    <row r="112" spans="1:16" x14ac:dyDescent="0.3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21"/>
      <c r="P112" s="21"/>
    </row>
    <row r="114" spans="1:1" x14ac:dyDescent="0.3">
      <c r="A114" s="11" t="s">
        <v>77</v>
      </c>
    </row>
    <row r="115" spans="1:1" x14ac:dyDescent="0.3">
      <c r="A115" s="11" t="s">
        <v>78</v>
      </c>
    </row>
    <row r="116" spans="1:1" x14ac:dyDescent="0.3">
      <c r="A116" s="11" t="s">
        <v>79</v>
      </c>
    </row>
  </sheetData>
  <mergeCells count="12">
    <mergeCell ref="B70:C70"/>
    <mergeCell ref="A24:C24"/>
    <mergeCell ref="A9:C9"/>
    <mergeCell ref="B59:C59"/>
    <mergeCell ref="B55:C55"/>
    <mergeCell ref="B52:C52"/>
    <mergeCell ref="A54:C54"/>
    <mergeCell ref="A57:C57"/>
    <mergeCell ref="A58:C58"/>
    <mergeCell ref="A67:C67"/>
    <mergeCell ref="A68:C68"/>
    <mergeCell ref="A69:C69"/>
  </mergeCells>
  <phoneticPr fontId="4" type="noConversion"/>
  <pageMargins left="0.25" right="0.25" top="0.75" bottom="0.75" header="0.3" footer="0.3"/>
  <pageSetup paperSize="9" scale="73" fitToHeight="0" orientation="landscape" r:id="rId1"/>
  <ignoredErrors>
    <ignoredError sqref="D13 D106 J106" formula="1"/>
    <ignoredError sqref="B98:B101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Kustannusanalyysi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 Laitio</dc:creator>
  <cp:lastModifiedBy>Kirsi Laitio</cp:lastModifiedBy>
  <cp:lastPrinted>2025-11-28T14:10:48Z</cp:lastPrinted>
  <dcterms:created xsi:type="dcterms:W3CDTF">2025-03-06T13:20:15Z</dcterms:created>
  <dcterms:modified xsi:type="dcterms:W3CDTF">2025-12-26T08:53:27Z</dcterms:modified>
</cp:coreProperties>
</file>